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 activeTab="1"/>
  </bookViews>
  <sheets>
    <sheet name="PLANILHA" sheetId="1" r:id="rId1"/>
    <sheet name="CRONOGRAMA" sheetId="2" r:id="rId2"/>
  </sheets>
  <definedNames>
    <definedName name="_xlnm.Print_Area" localSheetId="1">CRONOGRAMA!$A$1:$F$27</definedName>
  </definedNames>
  <calcPr calcId="125725"/>
</workbook>
</file>

<file path=xl/calcChain.xml><?xml version="1.0" encoding="utf-8"?>
<calcChain xmlns="http://schemas.openxmlformats.org/spreadsheetml/2006/main">
  <c r="H31" i="1"/>
  <c r="H24"/>
  <c r="H17"/>
  <c r="H15"/>
  <c r="G23" l="1"/>
  <c r="H30" l="1"/>
  <c r="H29"/>
  <c r="H23"/>
  <c r="H22"/>
  <c r="H16"/>
  <c r="H14"/>
  <c r="F16"/>
  <c r="F18"/>
  <c r="F19"/>
  <c r="F20"/>
  <c r="F21"/>
  <c r="F22"/>
  <c r="F23"/>
  <c r="F25"/>
  <c r="F26"/>
  <c r="F27"/>
  <c r="F28"/>
  <c r="F29"/>
  <c r="F30"/>
  <c r="F14"/>
  <c r="H19" l="1"/>
  <c r="H25"/>
  <c r="H32" l="1"/>
  <c r="B19" i="2"/>
  <c r="B16"/>
  <c r="B13"/>
  <c r="B11"/>
  <c r="A4"/>
  <c r="A3"/>
  <c r="A2"/>
  <c r="F19" l="1"/>
  <c r="F25" s="1"/>
  <c r="C13"/>
  <c r="D13" s="1"/>
  <c r="D25" s="1"/>
  <c r="D26" s="1"/>
  <c r="C19"/>
  <c r="H35" i="1" l="1"/>
  <c r="C16" i="2"/>
  <c r="E16"/>
  <c r="E25" s="1"/>
  <c r="E26" s="1"/>
  <c r="F26" s="1"/>
  <c r="C22" l="1"/>
  <c r="C17" s="1"/>
  <c r="C20" l="1"/>
  <c r="C14"/>
  <c r="C23" l="1"/>
</calcChain>
</file>

<file path=xl/sharedStrings.xml><?xml version="1.0" encoding="utf-8"?>
<sst xmlns="http://schemas.openxmlformats.org/spreadsheetml/2006/main" count="70" uniqueCount="58">
  <si>
    <t>Ítem</t>
  </si>
  <si>
    <t>Especificação</t>
  </si>
  <si>
    <t>Total</t>
  </si>
  <si>
    <t>LOCAL: Sede do município</t>
  </si>
  <si>
    <t>LOCALIDADE: Primavera do Leste - MT.</t>
  </si>
  <si>
    <t>ILUMINAÇÃO NATALINA</t>
  </si>
  <si>
    <t>1.1</t>
  </si>
  <si>
    <t>TOTAL GERAL</t>
  </si>
  <si>
    <t>Valor Total</t>
  </si>
  <si>
    <t>%</t>
  </si>
  <si>
    <t>PLANILHA ORÇAMENTÁRIA</t>
  </si>
  <si>
    <t>CRONOGRAMA FÍSICO FINANCEIRO</t>
  </si>
  <si>
    <t>m</t>
  </si>
  <si>
    <t>1.1.2</t>
  </si>
  <si>
    <t>OBRA: Implantação do Sistema de Iluminação Natalina</t>
  </si>
  <si>
    <t>Quant.</t>
  </si>
  <si>
    <t>Unid.</t>
  </si>
  <si>
    <t>SERVIÇO - IMPLANTAÇÃO</t>
  </si>
  <si>
    <t>SERVIÇOS - RETIRADA</t>
  </si>
  <si>
    <t>h/t</t>
  </si>
  <si>
    <t>Sub Total</t>
  </si>
  <si>
    <t>TOTAL GERAL DA PLANILHA</t>
  </si>
  <si>
    <t>30 Dias</t>
  </si>
  <si>
    <t>60 Dias</t>
  </si>
  <si>
    <t>DESEMBOLSO MENSAL</t>
  </si>
  <si>
    <t>DESEMBOLSO ACUMULADO</t>
  </si>
  <si>
    <t>90 Dias</t>
  </si>
  <si>
    <t>2.0</t>
  </si>
  <si>
    <t>2.2</t>
  </si>
  <si>
    <t>3.0</t>
  </si>
  <si>
    <t>3.1</t>
  </si>
  <si>
    <t>3.2</t>
  </si>
  <si>
    <t>MATERIAIS ELÉTRICOS</t>
  </si>
  <si>
    <t>SUB TOTAL DOS MATERIAIS</t>
  </si>
  <si>
    <t xml:space="preserve">Fornecimento de mangueira luminosa  em LED Bivolt </t>
  </si>
  <si>
    <t xml:space="preserve"> Serviços de Montagem e instalação de mangueiras  com uso de  caminhão guincho com cesta de inspeção com alcance até 18m de altura, acompanhado de operador e eletricista com capacitação em implantação de iluminação  (SINAP  5928+ BDI de 25%) </t>
  </si>
  <si>
    <t>Serviços de Retirada das mangueiras e lãmpadas com uso de  caminhão guincho com cesta de inspeção com alcance até 18m de altura, acompanhado de operador e eletricista com capacitação em implantação de iluminação</t>
  </si>
  <si>
    <t>1.1.2.3</t>
  </si>
  <si>
    <t>1.1.2.4</t>
  </si>
  <si>
    <t>Unit s/ BDI</t>
  </si>
  <si>
    <t>Unit c/BDI</t>
  </si>
  <si>
    <t>BDI =25%</t>
  </si>
  <si>
    <t>Implantação em 90  (noventa  ) árvores na praça da matriz ( 40m de mangueira por árvore)</t>
  </si>
  <si>
    <t>Implantação em entornos de figuras natalinas na praça da matriz e sobre a casinha do Papai Noel</t>
  </si>
  <si>
    <t>Serviços de eletricistas e auxiliares na instalação  das mangueiras nas árvores e festões com lâmpadas coloridas em diversos postes  (SINAP 88264/ 88247 + leis sociais).</t>
  </si>
  <si>
    <t>DATA: SETEMBRO  2018</t>
  </si>
  <si>
    <t>Implantação em  rotatórias de acesso ao bairros</t>
  </si>
  <si>
    <t>und</t>
  </si>
  <si>
    <t xml:space="preserve">Fornecimento de cortinas luminosas com 240 mini lâmpadas de LED 10W   para uso externo com 240  medindo 1,60 x 2,80m </t>
  </si>
  <si>
    <t>Serviços de eletricistas e auxiliares na instalação  das coftinas luminosas nos perglados existentes na praça da matriz além da cortina gigante em forma de cerca de luz  (SINAP 88264/ 88247 + leis sociais).</t>
  </si>
  <si>
    <t>h//t</t>
  </si>
  <si>
    <t>Serviços de eletricistas e  auxiliares na retirada das mangueiras e  festões   com lâmpadas coloridas em diversos postes  (SINAP 88264 / 88247 + leis sociais).</t>
  </si>
  <si>
    <t>3.3</t>
  </si>
  <si>
    <t xml:space="preserve"> </t>
  </si>
  <si>
    <t>Serviços de Eletricista e Auxiliar  na retirada das cortinas luminosas inclusive acondicionamento e estocagem</t>
  </si>
  <si>
    <t>Data : Setembro de 2018</t>
  </si>
  <si>
    <t>Galdino Ricardo da Silva</t>
  </si>
  <si>
    <t>CREA 5801/ D-MS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</si>
</sst>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/>
    <xf numFmtId="43" fontId="3" fillId="0" borderId="0" xfId="0" applyNumberFormat="1" applyFont="1"/>
    <xf numFmtId="43" fontId="3" fillId="2" borderId="0" xfId="2" applyFont="1" applyFill="1" applyBorder="1"/>
    <xf numFmtId="0" fontId="4" fillId="0" borderId="1" xfId="0" applyFont="1" applyBorder="1" applyAlignment="1">
      <alignment horizontal="center"/>
    </xf>
    <xf numFmtId="43" fontId="4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2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43" fontId="5" fillId="0" borderId="0" xfId="2" applyFont="1"/>
    <xf numFmtId="43" fontId="5" fillId="0" borderId="0" xfId="0" applyNumberFormat="1" applyFont="1"/>
    <xf numFmtId="0" fontId="5" fillId="0" borderId="0" xfId="0" applyFont="1"/>
    <xf numFmtId="10" fontId="5" fillId="0" borderId="0" xfId="1" applyNumberFormat="1" applyFont="1"/>
    <xf numFmtId="9" fontId="5" fillId="0" borderId="0" xfId="0" applyNumberFormat="1" applyFont="1"/>
    <xf numFmtId="164" fontId="5" fillId="0" borderId="0" xfId="0" applyNumberFormat="1" applyFont="1"/>
    <xf numFmtId="43" fontId="6" fillId="0" borderId="0" xfId="2" applyFont="1"/>
    <xf numFmtId="43" fontId="6" fillId="0" borderId="0" xfId="0" applyNumberFormat="1" applyFont="1"/>
    <xf numFmtId="164" fontId="6" fillId="0" borderId="1" xfId="0" applyNumberFormat="1" applyFont="1" applyBorder="1"/>
    <xf numFmtId="164" fontId="6" fillId="0" borderId="1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/>
    <xf numFmtId="0" fontId="6" fillId="0" borderId="11" xfId="0" applyFont="1" applyBorder="1" applyAlignment="1">
      <alignment wrapText="1"/>
    </xf>
    <xf numFmtId="0" fontId="6" fillId="0" borderId="11" xfId="0" applyFont="1" applyBorder="1"/>
    <xf numFmtId="43" fontId="6" fillId="0" borderId="11" xfId="2" applyFont="1" applyBorder="1"/>
    <xf numFmtId="43" fontId="6" fillId="0" borderId="12" xfId="2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43" fontId="6" fillId="0" borderId="0" xfId="2" applyFont="1" applyBorder="1"/>
    <xf numFmtId="0" fontId="5" fillId="0" borderId="13" xfId="0" applyFont="1" applyBorder="1"/>
    <xf numFmtId="0" fontId="6" fillId="0" borderId="13" xfId="0" applyFont="1" applyBorder="1" applyAlignment="1">
      <alignment wrapText="1"/>
    </xf>
    <xf numFmtId="0" fontId="6" fillId="0" borderId="13" xfId="0" applyFont="1" applyBorder="1"/>
    <xf numFmtId="43" fontId="6" fillId="0" borderId="13" xfId="2" applyFont="1" applyBorder="1"/>
    <xf numFmtId="43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1" applyNumberFormat="1" applyFont="1" applyAlignment="1">
      <alignment horizontal="right"/>
    </xf>
    <xf numFmtId="9" fontId="5" fillId="0" borderId="0" xfId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5">
    <cellStyle name="Normal" xfId="0" builtinId="0"/>
    <cellStyle name="Normal 2" xfId="3"/>
    <cellStyle name="Porcentagem" xfId="1" builtinId="5"/>
    <cellStyle name="Separador de milhares" xfId="2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H3" sqref="H3"/>
    </sheetView>
  </sheetViews>
  <sheetFormatPr defaultRowHeight="15"/>
  <cols>
    <col min="1" max="1" width="8" style="4" customWidth="1"/>
    <col min="2" max="2" width="47.5703125" style="4" customWidth="1"/>
    <col min="3" max="3" width="6.140625" style="4" customWidth="1"/>
    <col min="4" max="4" width="13.85546875" style="4" customWidth="1"/>
    <col min="5" max="5" width="24.140625" style="4" bestFit="1" customWidth="1"/>
    <col min="6" max="6" width="14.42578125" style="4" hidden="1" customWidth="1"/>
    <col min="7" max="7" width="12.5703125" style="4" customWidth="1"/>
    <col min="8" max="8" width="15" style="4" customWidth="1"/>
    <col min="9" max="9" width="15.5703125" style="4" customWidth="1"/>
    <col min="10" max="10" width="14" style="4" customWidth="1"/>
    <col min="11" max="11" width="11.42578125" style="4" bestFit="1" customWidth="1"/>
    <col min="12" max="12" width="10.28515625" style="4" bestFit="1" customWidth="1"/>
    <col min="13" max="16384" width="9.140625" style="4"/>
  </cols>
  <sheetData>
    <row r="1" spans="1:8">
      <c r="A1" s="1"/>
      <c r="B1" s="2"/>
      <c r="C1" s="2"/>
      <c r="D1" s="2"/>
      <c r="E1" s="2"/>
      <c r="F1" s="2"/>
      <c r="G1" s="2"/>
      <c r="H1" s="3"/>
    </row>
    <row r="2" spans="1:8">
      <c r="A2" s="5" t="s">
        <v>14</v>
      </c>
      <c r="B2" s="6"/>
      <c r="C2" s="6"/>
      <c r="D2" s="6"/>
      <c r="E2" s="25" t="s">
        <v>56</v>
      </c>
      <c r="F2" s="6"/>
      <c r="G2" s="6"/>
      <c r="H2" s="7"/>
    </row>
    <row r="3" spans="1:8">
      <c r="A3" s="5" t="s">
        <v>3</v>
      </c>
      <c r="B3" s="6"/>
      <c r="C3" s="6"/>
      <c r="D3" s="6"/>
      <c r="E3" s="25" t="s">
        <v>57</v>
      </c>
      <c r="F3" s="6"/>
      <c r="G3" s="6"/>
      <c r="H3" s="7"/>
    </row>
    <row r="4" spans="1:8">
      <c r="A4" s="5" t="s">
        <v>4</v>
      </c>
      <c r="B4" s="6"/>
      <c r="C4" s="6"/>
      <c r="D4" s="6"/>
      <c r="E4" s="6"/>
      <c r="F4" s="6"/>
      <c r="G4" s="6"/>
      <c r="H4" s="7"/>
    </row>
    <row r="5" spans="1:8">
      <c r="A5" s="5" t="s">
        <v>45</v>
      </c>
      <c r="B5" s="6"/>
      <c r="C5" s="6"/>
      <c r="D5" s="6"/>
      <c r="E5" s="6"/>
      <c r="F5" s="6"/>
      <c r="G5" s="6"/>
      <c r="H5" s="7"/>
    </row>
    <row r="6" spans="1:8">
      <c r="A6" s="5"/>
      <c r="B6" s="6"/>
      <c r="C6" s="6"/>
      <c r="D6" s="6"/>
      <c r="E6" s="6"/>
      <c r="F6" s="6"/>
      <c r="G6" s="6"/>
      <c r="H6" s="7"/>
    </row>
    <row r="7" spans="1:8">
      <c r="A7" s="57" t="s">
        <v>10</v>
      </c>
      <c r="B7" s="57"/>
      <c r="C7" s="57"/>
      <c r="D7" s="57"/>
      <c r="E7" s="57"/>
      <c r="F7" s="57"/>
      <c r="G7" s="57"/>
      <c r="H7" s="58"/>
    </row>
    <row r="8" spans="1:8">
      <c r="A8" s="8"/>
      <c r="B8" s="9"/>
      <c r="C8" s="9"/>
      <c r="D8" s="9"/>
      <c r="E8" s="9"/>
      <c r="F8" s="9"/>
      <c r="G8" s="9"/>
      <c r="H8" s="10" t="s">
        <v>41</v>
      </c>
    </row>
    <row r="9" spans="1:8" ht="15.75">
      <c r="A9" s="54" t="s">
        <v>0</v>
      </c>
      <c r="B9" s="55" t="s">
        <v>1</v>
      </c>
      <c r="C9" s="55" t="s">
        <v>16</v>
      </c>
      <c r="D9" s="55" t="s">
        <v>15</v>
      </c>
      <c r="E9" s="55" t="s">
        <v>39</v>
      </c>
      <c r="F9" s="55"/>
      <c r="G9" s="55" t="s">
        <v>40</v>
      </c>
      <c r="H9" s="56" t="s">
        <v>2</v>
      </c>
    </row>
    <row r="10" spans="1:8">
      <c r="A10" s="18"/>
      <c r="B10" s="18"/>
      <c r="C10" s="18"/>
      <c r="D10" s="18"/>
      <c r="E10" s="18"/>
      <c r="F10" s="18"/>
      <c r="G10" s="18"/>
      <c r="H10" s="18"/>
    </row>
    <row r="11" spans="1:8" ht="15.75">
      <c r="A11" s="20">
        <v>1</v>
      </c>
      <c r="B11" s="22" t="s">
        <v>5</v>
      </c>
      <c r="C11" s="25"/>
      <c r="D11" s="25"/>
      <c r="E11" s="25"/>
      <c r="F11" s="25"/>
      <c r="G11" s="25"/>
      <c r="H11" s="25"/>
    </row>
    <row r="12" spans="1:8" ht="15.75">
      <c r="A12" s="20" t="s">
        <v>6</v>
      </c>
      <c r="B12" s="22" t="s">
        <v>32</v>
      </c>
      <c r="C12" s="25"/>
      <c r="D12" s="25"/>
      <c r="E12" s="25"/>
      <c r="F12" s="25"/>
      <c r="G12" s="25"/>
      <c r="H12" s="25"/>
    </row>
    <row r="13" spans="1:8" ht="34.5" customHeight="1">
      <c r="A13" s="33" t="s">
        <v>13</v>
      </c>
      <c r="B13" s="35" t="s">
        <v>34</v>
      </c>
      <c r="C13" s="18"/>
      <c r="D13" s="23"/>
      <c r="E13" s="23"/>
      <c r="F13" s="23"/>
      <c r="G13" s="23"/>
      <c r="H13" s="23"/>
    </row>
    <row r="14" spans="1:8" ht="44.25" customHeight="1">
      <c r="A14" s="33" t="s">
        <v>37</v>
      </c>
      <c r="B14" s="34" t="s">
        <v>42</v>
      </c>
      <c r="C14" s="18" t="s">
        <v>12</v>
      </c>
      <c r="D14" s="23">
        <v>3600</v>
      </c>
      <c r="E14" s="23">
        <v>11.23</v>
      </c>
      <c r="F14" s="23">
        <f>E14*1.25</f>
        <v>14.037500000000001</v>
      </c>
      <c r="G14" s="23">
        <v>14.04</v>
      </c>
      <c r="H14" s="23">
        <f>TRUNC((D14*G14),2)</f>
        <v>50544</v>
      </c>
    </row>
    <row r="15" spans="1:8" ht="44.25" customHeight="1">
      <c r="A15" s="33" t="s">
        <v>38</v>
      </c>
      <c r="B15" s="34" t="s">
        <v>46</v>
      </c>
      <c r="C15" s="18"/>
      <c r="D15" s="23">
        <v>1400</v>
      </c>
      <c r="E15" s="23">
        <v>11.23</v>
      </c>
      <c r="F15" s="23"/>
      <c r="G15" s="23">
        <v>14.04</v>
      </c>
      <c r="H15" s="23">
        <f>TRUNC((D15*G15),2)</f>
        <v>19656</v>
      </c>
    </row>
    <row r="16" spans="1:8" ht="44.25" customHeight="1">
      <c r="A16" s="33" t="s">
        <v>38</v>
      </c>
      <c r="B16" s="34" t="s">
        <v>43</v>
      </c>
      <c r="C16" s="18" t="s">
        <v>12</v>
      </c>
      <c r="D16" s="23">
        <v>1000</v>
      </c>
      <c r="E16" s="23">
        <v>11.23</v>
      </c>
      <c r="F16" s="23">
        <f t="shared" ref="F16:F30" si="0">E16*1.25</f>
        <v>14.037500000000001</v>
      </c>
      <c r="G16" s="23">
        <v>14.04</v>
      </c>
      <c r="H16" s="23">
        <f>TRUNC((D16*G16),2)</f>
        <v>14040</v>
      </c>
    </row>
    <row r="17" spans="1:11" ht="53.25" customHeight="1">
      <c r="A17" s="33"/>
      <c r="B17" s="34" t="s">
        <v>48</v>
      </c>
      <c r="C17" s="18" t="s">
        <v>47</v>
      </c>
      <c r="D17" s="23">
        <v>215</v>
      </c>
      <c r="E17" s="23">
        <v>265</v>
      </c>
      <c r="F17" s="23"/>
      <c r="G17" s="23">
        <v>335.25</v>
      </c>
      <c r="H17" s="23">
        <f>TRUNC((D17*G17),2)</f>
        <v>72078.75</v>
      </c>
    </row>
    <row r="18" spans="1:11" ht="15.75">
      <c r="A18" s="20"/>
      <c r="B18" s="35"/>
      <c r="C18" s="21"/>
      <c r="D18" s="29"/>
      <c r="E18" s="29"/>
      <c r="F18" s="23">
        <f t="shared" si="0"/>
        <v>0</v>
      </c>
      <c r="G18" s="29"/>
      <c r="H18" s="29"/>
    </row>
    <row r="19" spans="1:11" ht="15.75">
      <c r="A19" s="36"/>
      <c r="B19" s="37" t="s">
        <v>33</v>
      </c>
      <c r="C19" s="38"/>
      <c r="D19" s="39"/>
      <c r="E19" s="39"/>
      <c r="F19" s="23">
        <f t="shared" si="0"/>
        <v>0</v>
      </c>
      <c r="G19" s="39"/>
      <c r="H19" s="40">
        <f>SUM(H14:H18)</f>
        <v>156318.75</v>
      </c>
    </row>
    <row r="20" spans="1:11">
      <c r="A20" s="25"/>
      <c r="B20" s="25"/>
      <c r="C20" s="25"/>
      <c r="D20" s="23"/>
      <c r="E20" s="23"/>
      <c r="F20" s="23">
        <f t="shared" si="0"/>
        <v>0</v>
      </c>
      <c r="G20" s="23"/>
      <c r="H20" s="23"/>
    </row>
    <row r="21" spans="1:11" ht="15.75">
      <c r="A21" s="20" t="s">
        <v>27</v>
      </c>
      <c r="B21" s="22" t="s">
        <v>17</v>
      </c>
      <c r="C21" s="25"/>
      <c r="D21" s="23"/>
      <c r="E21" s="23"/>
      <c r="F21" s="23">
        <f t="shared" si="0"/>
        <v>0</v>
      </c>
      <c r="G21" s="23"/>
      <c r="H21" s="23"/>
    </row>
    <row r="22" spans="1:11" ht="85.5">
      <c r="A22" s="33" t="s">
        <v>28</v>
      </c>
      <c r="B22" s="34" t="s">
        <v>35</v>
      </c>
      <c r="C22" s="18" t="s">
        <v>19</v>
      </c>
      <c r="D22" s="23">
        <v>200</v>
      </c>
      <c r="E22" s="23">
        <v>139.1</v>
      </c>
      <c r="F22" s="23">
        <f t="shared" si="0"/>
        <v>173.875</v>
      </c>
      <c r="G22" s="23">
        <v>191.44</v>
      </c>
      <c r="H22" s="23">
        <f>TRUNC((D22*G22),2)</f>
        <v>38288</v>
      </c>
      <c r="K22" s="13"/>
    </row>
    <row r="23" spans="1:11" ht="57">
      <c r="A23" s="33"/>
      <c r="B23" s="34" t="s">
        <v>44</v>
      </c>
      <c r="C23" s="18" t="s">
        <v>19</v>
      </c>
      <c r="D23" s="23">
        <v>260</v>
      </c>
      <c r="E23" s="23">
        <v>32.729999999999997</v>
      </c>
      <c r="F23" s="23">
        <f t="shared" si="0"/>
        <v>40.912499999999994</v>
      </c>
      <c r="G23" s="23">
        <f>E23+E23*25%</f>
        <v>40.912499999999994</v>
      </c>
      <c r="H23" s="23">
        <f>TRUNC((D23*G23),2)</f>
        <v>10637.25</v>
      </c>
      <c r="K23" s="13"/>
    </row>
    <row r="24" spans="1:11" ht="81" customHeight="1">
      <c r="A24" s="33"/>
      <c r="B24" s="34" t="s">
        <v>49</v>
      </c>
      <c r="C24" s="18" t="s">
        <v>50</v>
      </c>
      <c r="D24" s="23">
        <v>260</v>
      </c>
      <c r="E24" s="23">
        <v>32.729999999999997</v>
      </c>
      <c r="F24" s="23"/>
      <c r="G24" s="23">
        <v>40.909999999999997</v>
      </c>
      <c r="H24" s="23">
        <f>TRUNC((D24*G24),2)</f>
        <v>10636.6</v>
      </c>
      <c r="K24" s="13"/>
    </row>
    <row r="25" spans="1:11" ht="15.75">
      <c r="A25" s="36"/>
      <c r="B25" s="37" t="s">
        <v>20</v>
      </c>
      <c r="C25" s="38"/>
      <c r="D25" s="39"/>
      <c r="E25" s="39"/>
      <c r="F25" s="23">
        <f t="shared" si="0"/>
        <v>0</v>
      </c>
      <c r="G25" s="39"/>
      <c r="H25" s="40">
        <f>SUM(H22:H23)</f>
        <v>48925.25</v>
      </c>
      <c r="I25" s="14"/>
      <c r="K25" s="14"/>
    </row>
    <row r="26" spans="1:11" ht="15.75">
      <c r="A26" s="41"/>
      <c r="B26" s="42"/>
      <c r="C26" s="43"/>
      <c r="D26" s="44"/>
      <c r="E26" s="44"/>
      <c r="F26" s="23">
        <f t="shared" si="0"/>
        <v>0</v>
      </c>
      <c r="G26" s="44"/>
      <c r="H26" s="44"/>
      <c r="I26" s="14"/>
    </row>
    <row r="27" spans="1:11" ht="15.75">
      <c r="A27" s="25"/>
      <c r="B27" s="35"/>
      <c r="C27" s="22"/>
      <c r="D27" s="29"/>
      <c r="E27" s="29"/>
      <c r="F27" s="23">
        <f t="shared" si="0"/>
        <v>0</v>
      </c>
      <c r="G27" s="29"/>
      <c r="H27" s="29"/>
    </row>
    <row r="28" spans="1:11" ht="15.75">
      <c r="A28" s="20" t="s">
        <v>29</v>
      </c>
      <c r="B28" s="35" t="s">
        <v>18</v>
      </c>
      <c r="C28" s="22"/>
      <c r="D28" s="29"/>
      <c r="E28" s="29"/>
      <c r="F28" s="23">
        <f t="shared" si="0"/>
        <v>0</v>
      </c>
      <c r="G28" s="29"/>
      <c r="H28" s="29"/>
    </row>
    <row r="29" spans="1:11" ht="57">
      <c r="A29" s="33" t="s">
        <v>30</v>
      </c>
      <c r="B29" s="34" t="s">
        <v>51</v>
      </c>
      <c r="C29" s="25" t="s">
        <v>19</v>
      </c>
      <c r="D29" s="23">
        <v>80</v>
      </c>
      <c r="E29" s="23">
        <v>32.729999999999997</v>
      </c>
      <c r="F29" s="23">
        <f t="shared" si="0"/>
        <v>40.912499999999994</v>
      </c>
      <c r="G29" s="23">
        <v>40.909999999999997</v>
      </c>
      <c r="H29" s="23">
        <f>TRUNC((D29*G29),2)</f>
        <v>3272.8</v>
      </c>
    </row>
    <row r="30" spans="1:11" ht="81" customHeight="1">
      <c r="A30" s="33" t="s">
        <v>31</v>
      </c>
      <c r="B30" s="34" t="s">
        <v>36</v>
      </c>
      <c r="C30" s="18" t="s">
        <v>19</v>
      </c>
      <c r="D30" s="23">
        <v>60</v>
      </c>
      <c r="E30" s="23">
        <v>153.15</v>
      </c>
      <c r="F30" s="23">
        <f t="shared" si="0"/>
        <v>191.4375</v>
      </c>
      <c r="G30" s="23">
        <v>191.44</v>
      </c>
      <c r="H30" s="23">
        <f>TRUNC((D30*G30),2)</f>
        <v>11486.4</v>
      </c>
    </row>
    <row r="31" spans="1:11" ht="47.25" customHeight="1">
      <c r="A31" s="33" t="s">
        <v>52</v>
      </c>
      <c r="B31" s="34" t="s">
        <v>54</v>
      </c>
      <c r="C31" s="18" t="s">
        <v>19</v>
      </c>
      <c r="D31" s="23">
        <v>60</v>
      </c>
      <c r="E31" s="23">
        <v>32.729999999999997</v>
      </c>
      <c r="F31" s="23"/>
      <c r="G31" s="23">
        <v>40.909999999999997</v>
      </c>
      <c r="H31" s="23">
        <f>TRUNC((D31*G31),2)</f>
        <v>2454.6</v>
      </c>
    </row>
    <row r="32" spans="1:11" ht="15.75">
      <c r="A32" s="36"/>
      <c r="B32" s="37" t="s">
        <v>53</v>
      </c>
      <c r="C32" s="38"/>
      <c r="D32" s="39"/>
      <c r="E32" s="39"/>
      <c r="F32" s="39"/>
      <c r="G32" s="39"/>
      <c r="H32" s="40">
        <f>SUM(H29:H30)</f>
        <v>14759.2</v>
      </c>
      <c r="I32" s="14"/>
    </row>
    <row r="33" spans="1:11" ht="15.75">
      <c r="A33" s="41"/>
      <c r="B33" s="42"/>
      <c r="C33" s="43"/>
      <c r="D33" s="44"/>
      <c r="E33" s="44"/>
      <c r="F33" s="44"/>
      <c r="G33" s="44"/>
      <c r="H33" s="44"/>
    </row>
    <row r="34" spans="1:11" ht="15.75">
      <c r="A34" s="25"/>
      <c r="B34" s="35"/>
      <c r="C34" s="22"/>
      <c r="D34" s="29"/>
      <c r="E34" s="29"/>
      <c r="F34" s="29"/>
      <c r="G34" s="29"/>
      <c r="H34" s="29"/>
    </row>
    <row r="35" spans="1:11" ht="16.5" thickBot="1">
      <c r="A35" s="45"/>
      <c r="B35" s="46" t="s">
        <v>21</v>
      </c>
      <c r="C35" s="47"/>
      <c r="D35" s="48"/>
      <c r="E35" s="48"/>
      <c r="F35" s="48"/>
      <c r="G35" s="48"/>
      <c r="H35" s="48">
        <f>H32+H25+H19</f>
        <v>220003.20000000001</v>
      </c>
      <c r="I35" s="14"/>
      <c r="K35" s="14"/>
    </row>
    <row r="36" spans="1:11">
      <c r="A36" s="25"/>
      <c r="B36" s="25"/>
      <c r="C36" s="25"/>
      <c r="D36" s="23"/>
      <c r="E36" s="23"/>
      <c r="F36" s="23"/>
      <c r="G36" s="23"/>
      <c r="H36" s="23"/>
      <c r="J36" s="14"/>
    </row>
    <row r="37" spans="1:11">
      <c r="A37" s="25"/>
      <c r="B37" s="25"/>
      <c r="C37" s="25"/>
      <c r="D37" s="25"/>
      <c r="F37" s="25"/>
      <c r="G37" s="25"/>
      <c r="H37" s="23"/>
    </row>
    <row r="38" spans="1:11">
      <c r="A38" s="25"/>
      <c r="B38" s="25"/>
      <c r="C38" s="25"/>
      <c r="D38" s="25"/>
      <c r="F38" s="25"/>
      <c r="G38" s="25"/>
      <c r="H38" s="25"/>
    </row>
    <row r="39" spans="1:11">
      <c r="A39" s="25"/>
      <c r="B39" s="25"/>
      <c r="C39" s="25"/>
      <c r="D39" s="25"/>
      <c r="E39" s="25"/>
      <c r="F39" s="25"/>
      <c r="G39" s="25"/>
      <c r="H39" s="28"/>
    </row>
    <row r="46" spans="1:11">
      <c r="H46" s="13"/>
    </row>
  </sheetData>
  <mergeCells count="1">
    <mergeCell ref="A7:H7"/>
  </mergeCells>
  <phoneticPr fontId="2" type="noConversion"/>
  <printOptions horizontalCentered="1" gridLines="1"/>
  <pageMargins left="0.39370078740157483" right="0.39370078740157483" top="1.5748031496062993" bottom="1.1811023622047245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D4" sqref="D4"/>
    </sheetView>
  </sheetViews>
  <sheetFormatPr defaultColWidth="17.140625" defaultRowHeight="15"/>
  <cols>
    <col min="1" max="1" width="7" style="4" customWidth="1"/>
    <col min="2" max="2" width="28.28515625" style="4" customWidth="1"/>
    <col min="3" max="3" width="17.140625" style="13"/>
    <col min="4" max="4" width="14.7109375" style="4" customWidth="1"/>
    <col min="5" max="5" width="23.7109375" style="4" customWidth="1"/>
    <col min="6" max="6" width="14.28515625" style="4" customWidth="1"/>
    <col min="7" max="16384" width="17.140625" style="4"/>
  </cols>
  <sheetData>
    <row r="1" spans="1:6">
      <c r="A1" s="6"/>
      <c r="B1" s="6"/>
      <c r="C1" s="15"/>
      <c r="D1" s="6"/>
      <c r="E1" s="6"/>
      <c r="F1" s="63"/>
    </row>
    <row r="2" spans="1:6">
      <c r="A2" s="6" t="str">
        <f>PLANILHA!A2</f>
        <v>OBRA: Implantação do Sistema de Iluminação Natalina</v>
      </c>
      <c r="B2" s="6"/>
      <c r="C2" s="15"/>
      <c r="D2" s="6"/>
      <c r="E2" s="6"/>
      <c r="F2" s="63"/>
    </row>
    <row r="3" spans="1:6">
      <c r="A3" s="6" t="str">
        <f>PLANILHA!A3</f>
        <v>LOCAL: Sede do município</v>
      </c>
      <c r="B3" s="6"/>
      <c r="C3" s="15"/>
      <c r="D3" s="6"/>
      <c r="E3" s="25" t="s">
        <v>56</v>
      </c>
      <c r="F3" s="63"/>
    </row>
    <row r="4" spans="1:6">
      <c r="A4" s="6" t="str">
        <f>PLANILHA!A4</f>
        <v>LOCALIDADE: Primavera do Leste - MT.</v>
      </c>
      <c r="B4" s="6"/>
      <c r="C4" s="15"/>
      <c r="D4" s="6"/>
      <c r="E4" s="25" t="s">
        <v>57</v>
      </c>
      <c r="F4" s="63"/>
    </row>
    <row r="5" spans="1:6">
      <c r="A5" s="6" t="s">
        <v>55</v>
      </c>
      <c r="B5" s="6"/>
      <c r="C5" s="15"/>
      <c r="D5" s="6"/>
      <c r="E5" s="6"/>
      <c r="F5" s="63"/>
    </row>
    <row r="6" spans="1:6">
      <c r="A6" s="6"/>
      <c r="B6" s="6"/>
      <c r="C6" s="15"/>
      <c r="D6" s="6"/>
      <c r="E6" s="6"/>
      <c r="F6" s="63"/>
    </row>
    <row r="7" spans="1:6" ht="15.75">
      <c r="A7" s="59" t="s">
        <v>11</v>
      </c>
      <c r="B7" s="59"/>
      <c r="C7" s="59"/>
      <c r="D7" s="59"/>
      <c r="E7" s="59"/>
      <c r="F7" s="63"/>
    </row>
    <row r="8" spans="1:6">
      <c r="A8" s="6"/>
      <c r="B8" s="6"/>
      <c r="C8" s="15"/>
      <c r="D8" s="6"/>
      <c r="E8" s="6"/>
      <c r="F8" s="63"/>
    </row>
    <row r="9" spans="1:6" s="11" customFormat="1" ht="15.75">
      <c r="A9" s="16" t="s">
        <v>0</v>
      </c>
      <c r="B9" s="16" t="s">
        <v>1</v>
      </c>
      <c r="C9" s="17" t="s">
        <v>8</v>
      </c>
      <c r="D9" s="16" t="s">
        <v>22</v>
      </c>
      <c r="E9" s="16" t="s">
        <v>23</v>
      </c>
      <c r="F9" s="16" t="s">
        <v>26</v>
      </c>
    </row>
    <row r="10" spans="1:6" s="11" customFormat="1">
      <c r="A10" s="18"/>
      <c r="B10" s="18"/>
      <c r="C10" s="19"/>
      <c r="D10" s="18"/>
      <c r="E10" s="18"/>
      <c r="F10" s="18"/>
    </row>
    <row r="11" spans="1:6" s="11" customFormat="1" ht="15.75">
      <c r="A11" s="18"/>
      <c r="B11" s="20" t="str">
        <f>PLANILHA!B11</f>
        <v>ILUMINAÇÃO NATALINA</v>
      </c>
      <c r="C11" s="19"/>
      <c r="D11" s="18"/>
      <c r="E11" s="18"/>
      <c r="F11" s="18"/>
    </row>
    <row r="12" spans="1:6" s="11" customFormat="1">
      <c r="A12" s="18"/>
      <c r="B12" s="18"/>
      <c r="C12" s="19"/>
      <c r="D12" s="18"/>
      <c r="E12" s="18"/>
      <c r="F12" s="18"/>
    </row>
    <row r="13" spans="1:6" ht="15.75">
      <c r="A13" s="21">
        <v>1</v>
      </c>
      <c r="B13" s="22" t="str">
        <f>PLANILHA!B12</f>
        <v>MATERIAIS ELÉTRICOS</v>
      </c>
      <c r="C13" s="23">
        <f>PLANILHA!H19</f>
        <v>156318.75</v>
      </c>
      <c r="D13" s="24">
        <f>C13*D14</f>
        <v>156318.75</v>
      </c>
      <c r="E13" s="25"/>
      <c r="F13" s="25"/>
    </row>
    <row r="14" spans="1:6" ht="15.75">
      <c r="A14" s="22"/>
      <c r="B14" s="22" t="s">
        <v>9</v>
      </c>
      <c r="C14" s="26">
        <f>C13/C22</f>
        <v>0.71052943775363264</v>
      </c>
      <c r="D14" s="50">
        <v>1</v>
      </c>
      <c r="E14" s="25"/>
      <c r="F14" s="25"/>
    </row>
    <row r="15" spans="1:6" ht="15.75">
      <c r="A15" s="22"/>
      <c r="B15" s="22"/>
      <c r="C15" s="23"/>
      <c r="D15" s="25"/>
      <c r="E15" s="25"/>
      <c r="F15" s="25"/>
    </row>
    <row r="16" spans="1:6" ht="15.75">
      <c r="A16" s="21">
        <v>2</v>
      </c>
      <c r="B16" s="22" t="str">
        <f>PLANILHA!B21</f>
        <v>SERVIÇO - IMPLANTAÇÃO</v>
      </c>
      <c r="C16" s="23">
        <f>PLANILHA!H25</f>
        <v>48925.25</v>
      </c>
      <c r="D16" s="24"/>
      <c r="E16" s="49">
        <f>PLANILHA!H25</f>
        <v>48925.25</v>
      </c>
      <c r="F16" s="25"/>
    </row>
    <row r="17" spans="1:6" ht="15.75">
      <c r="A17" s="22"/>
      <c r="B17" s="22" t="s">
        <v>9</v>
      </c>
      <c r="C17" s="26">
        <f>C16/C22</f>
        <v>0.22238426531977715</v>
      </c>
      <c r="D17" s="27"/>
      <c r="E17" s="50">
        <v>1</v>
      </c>
      <c r="F17" s="25"/>
    </row>
    <row r="18" spans="1:6" ht="15.75">
      <c r="A18" s="22"/>
      <c r="B18" s="22"/>
      <c r="C18" s="23"/>
      <c r="D18" s="25"/>
      <c r="E18" s="25"/>
      <c r="F18" s="25"/>
    </row>
    <row r="19" spans="1:6" ht="15.75">
      <c r="A19" s="21">
        <v>3</v>
      </c>
      <c r="B19" s="22" t="str">
        <f>PLANILHA!B28</f>
        <v>SERVIÇOS - RETIRADA</v>
      </c>
      <c r="C19" s="23">
        <f>PLANILHA!H32</f>
        <v>14759.2</v>
      </c>
      <c r="D19" s="25"/>
      <c r="E19" s="28"/>
      <c r="F19" s="51">
        <f>PLANILHA!H32</f>
        <v>14759.2</v>
      </c>
    </row>
    <row r="20" spans="1:6" ht="15.75">
      <c r="A20" s="25"/>
      <c r="B20" s="22" t="s">
        <v>9</v>
      </c>
      <c r="C20" s="52">
        <f>C19/C22</f>
        <v>6.7086296926590155E-2</v>
      </c>
      <c r="D20" s="27"/>
      <c r="E20" s="27"/>
      <c r="F20" s="50">
        <v>1</v>
      </c>
    </row>
    <row r="21" spans="1:6">
      <c r="A21" s="25"/>
      <c r="B21" s="25"/>
      <c r="C21" s="23"/>
      <c r="D21" s="25"/>
      <c r="E21" s="25"/>
      <c r="F21" s="25"/>
    </row>
    <row r="22" spans="1:6" s="12" customFormat="1" ht="15.75">
      <c r="A22" s="22"/>
      <c r="B22" s="22" t="s">
        <v>7</v>
      </c>
      <c r="C22" s="29">
        <f>C13+C16+C19</f>
        <v>220003.20000000001</v>
      </c>
      <c r="D22" s="30"/>
      <c r="E22" s="22"/>
      <c r="F22" s="22"/>
    </row>
    <row r="23" spans="1:6">
      <c r="A23" s="25"/>
      <c r="B23" s="25"/>
      <c r="C23" s="53">
        <f>C14+C17+C20</f>
        <v>1</v>
      </c>
      <c r="D23" s="25"/>
      <c r="E23" s="25"/>
      <c r="F23" s="25"/>
    </row>
    <row r="24" spans="1:6">
      <c r="A24" s="25"/>
      <c r="B24" s="25"/>
      <c r="C24" s="23"/>
      <c r="D24" s="25"/>
      <c r="E24" s="25"/>
      <c r="F24" s="25"/>
    </row>
    <row r="25" spans="1:6" ht="15.75">
      <c r="A25" s="60" t="s">
        <v>24</v>
      </c>
      <c r="B25" s="61"/>
      <c r="C25" s="62"/>
      <c r="D25" s="31">
        <f>D13+D16+D19</f>
        <v>156318.75</v>
      </c>
      <c r="E25" s="31">
        <f>E13+E16+E19</f>
        <v>48925.25</v>
      </c>
      <c r="F25" s="31">
        <f>F13+F16+F19</f>
        <v>14759.2</v>
      </c>
    </row>
    <row r="26" spans="1:6" ht="15.75">
      <c r="A26" s="60" t="s">
        <v>25</v>
      </c>
      <c r="B26" s="61"/>
      <c r="C26" s="62"/>
      <c r="D26" s="32">
        <f>D25</f>
        <v>156318.75</v>
      </c>
      <c r="E26" s="31">
        <f>D26+E25</f>
        <v>205244</v>
      </c>
      <c r="F26" s="31">
        <f>E26+F25</f>
        <v>220003.20000000001</v>
      </c>
    </row>
    <row r="27" spans="1:6">
      <c r="A27" s="25"/>
      <c r="B27" s="25"/>
      <c r="C27" s="23"/>
      <c r="D27" s="25"/>
      <c r="E27" s="25"/>
      <c r="F27" s="25"/>
    </row>
    <row r="28" spans="1:6">
      <c r="C28" s="25"/>
      <c r="D28" s="25"/>
    </row>
    <row r="29" spans="1:6">
      <c r="C29" s="25"/>
      <c r="D29" s="25"/>
    </row>
  </sheetData>
  <mergeCells count="4">
    <mergeCell ref="A7:E7"/>
    <mergeCell ref="A25:C25"/>
    <mergeCell ref="A26:C26"/>
    <mergeCell ref="F1:F8"/>
  </mergeCells>
  <phoneticPr fontId="2" type="noConversion"/>
  <printOptions horizontalCentered="1" gridLines="1"/>
  <pageMargins left="0.78740157480314965" right="0.78740157480314965" top="1.9685039370078741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</vt:lpstr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VALBERTO</dc:creator>
  <cp:lastModifiedBy>Mirna</cp:lastModifiedBy>
  <cp:lastPrinted>2018-11-05T14:23:17Z</cp:lastPrinted>
  <dcterms:created xsi:type="dcterms:W3CDTF">2008-10-20T22:48:46Z</dcterms:created>
  <dcterms:modified xsi:type="dcterms:W3CDTF">2018-11-05T14:24:38Z</dcterms:modified>
</cp:coreProperties>
</file>